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9170" windowHeight="4545" tabRatio="742" activeTab="0"/>
  </bookViews>
  <sheets>
    <sheet name="Calculs" sheetId="1" r:id="rId1"/>
    <sheet name="Pression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<sst xmlns="http://schemas.openxmlformats.org/spreadsheetml/2006/main" count="40" uniqueCount="40">
  <si>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Variables</t>
  </si>
  <si>
    <t>Sujet</t>
  </si>
  <si>
    <t>Vélo</t>
  </si>
  <si>
    <t>Terrain</t>
  </si>
  <si>
    <t xml:space="preserve">Taper la valeur </t>
  </si>
  <si>
    <t>Atmosph.</t>
  </si>
  <si>
    <t>Coef. A</t>
  </si>
  <si>
    <t>Coef. B</t>
  </si>
  <si>
    <t>Coef. C</t>
  </si>
  <si>
    <r>
      <t>de SCx</t>
    </r>
    <r>
      <rPr>
        <b/>
        <vertAlign val="subscript"/>
        <sz val="8"/>
        <color indexed="9"/>
        <rFont val="Times New Roman"/>
        <family val="1"/>
      </rPr>
      <t xml:space="preserve"> </t>
    </r>
    <r>
      <rPr>
        <b/>
        <sz val="8"/>
        <color indexed="9"/>
        <rFont val="Times New Roman"/>
        <family val="1"/>
      </rPr>
      <t>choisi</t>
    </r>
  </si>
  <si>
    <r>
      <t xml:space="preserve">Masse                   </t>
    </r>
    <r>
      <rPr>
        <sz val="10"/>
        <rFont val="Arial"/>
        <family val="2"/>
      </rPr>
      <t xml:space="preserve"> (kg)</t>
    </r>
  </si>
  <si>
    <r>
      <t>C</t>
    </r>
    <r>
      <rPr>
        <b/>
        <vertAlign val="subscript"/>
        <sz val="10"/>
        <rFont val="Arial"/>
        <family val="2"/>
      </rPr>
      <t>r</t>
    </r>
  </si>
  <si>
    <r>
      <t>V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                        </t>
    </r>
    <r>
      <rPr>
        <sz val="10"/>
        <rFont val="Arial"/>
        <family val="2"/>
      </rPr>
      <t xml:space="preserve"> ( m.s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</si>
  <si>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 xml:space="preserve">Pente                       </t>
    </r>
    <r>
      <rPr>
        <sz val="10"/>
        <rFont val="Arial"/>
        <family val="2"/>
      </rPr>
      <t>(%)</t>
    </r>
  </si>
  <si>
    <r>
      <t xml:space="preserve">h                           </t>
    </r>
    <r>
      <rPr>
        <sz val="10"/>
        <rFont val="Arial"/>
        <family val="2"/>
      </rPr>
      <t xml:space="preserve">   (m)</t>
    </r>
  </si>
  <si>
    <r>
      <t xml:space="preserve">d                              </t>
    </r>
    <r>
      <rPr>
        <sz val="10"/>
        <rFont val="Arial"/>
        <family val="2"/>
      </rPr>
      <t xml:space="preserve"> (m)</t>
    </r>
  </si>
  <si>
    <r>
      <t xml:space="preserve">T                           </t>
    </r>
    <r>
      <rPr>
        <sz val="10"/>
        <rFont val="Arial"/>
        <family val="2"/>
      </rPr>
      <t xml:space="preserve">   (°C)</t>
    </r>
  </si>
  <si>
    <r>
      <t xml:space="preserve">T                           </t>
    </r>
    <r>
      <rPr>
        <sz val="10"/>
        <rFont val="Arial"/>
        <family val="2"/>
      </rPr>
      <t xml:space="preserve">  (°K)</t>
    </r>
  </si>
  <si>
    <r>
      <t xml:space="preserve">r                           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(kg.m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</si>
  <si>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r</t>
    </r>
    <r>
      <rPr>
        <b/>
        <vertAlign val="subscript"/>
        <sz val="10"/>
        <rFont val="Arial"/>
        <family val="2"/>
      </rPr>
      <t xml:space="preserve">0 </t>
    </r>
    <r>
      <rPr>
        <vertAlign val="subscript"/>
        <sz val="10"/>
        <rFont val="Arial"/>
        <family val="2"/>
      </rPr>
      <t>(</t>
    </r>
    <r>
      <rPr>
        <vertAlign val="subscript"/>
        <sz val="10"/>
        <rFont val="Symbol"/>
        <family val="1"/>
      </rPr>
      <t>r</t>
    </r>
    <r>
      <rPr>
        <vertAlign val="subscript"/>
        <sz val="10"/>
        <rFont val="Arial"/>
        <family val="2"/>
      </rPr>
      <t xml:space="preserve"> à air sec à 273°k et 760 mmHg)</t>
    </r>
  </si>
  <si>
    <r>
      <t>P</t>
    </r>
    <r>
      <rPr>
        <b/>
        <vertAlign val="subscript"/>
        <sz val="10"/>
        <rFont val="Arial"/>
        <family val="2"/>
      </rPr>
      <t xml:space="preserve">méca </t>
    </r>
    <r>
      <rPr>
        <sz val="10"/>
        <rFont val="Arial"/>
        <family val="2"/>
      </rPr>
      <t xml:space="preserve"> (puissance méca. ext, W)</t>
    </r>
  </si>
  <si>
    <t>PB (mmHg)</t>
  </si>
  <si>
    <t>Altitude (m)</t>
  </si>
  <si>
    <r>
      <t xml:space="preserve">Altitude 1              </t>
    </r>
    <r>
      <rPr>
        <sz val="10"/>
        <rFont val="Arial"/>
        <family val="2"/>
      </rPr>
      <t>(m)</t>
    </r>
  </si>
  <si>
    <r>
      <t>Altitude 2</t>
    </r>
    <r>
      <rPr>
        <sz val="10"/>
        <rFont val="Arial"/>
        <family val="2"/>
      </rPr>
      <t xml:space="preserve">              (m)</t>
    </r>
  </si>
  <si>
    <r>
      <t>P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moyenne         </t>
    </r>
    <r>
      <rPr>
        <sz val="10"/>
        <rFont val="Arial"/>
        <family val="2"/>
      </rPr>
      <t>(mmHg)</t>
    </r>
  </si>
  <si>
    <r>
      <t>SC</t>
    </r>
    <r>
      <rPr>
        <b/>
        <vertAlign val="subscript"/>
        <sz val="10"/>
        <rFont val="Arial"/>
        <family val="2"/>
      </rPr>
      <t xml:space="preserve">x   </t>
    </r>
    <r>
      <rPr>
        <b/>
        <sz val="10"/>
        <rFont val="Arial"/>
        <family val="2"/>
      </rPr>
      <t xml:space="preserve">             </t>
    </r>
    <r>
      <rPr>
        <sz val="10"/>
        <rFont val="Arial"/>
        <family val="2"/>
      </rPr>
      <t xml:space="preserve">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</si>
  <si>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Altitude moyenne</t>
    </r>
    <r>
      <rPr>
        <sz val="10"/>
        <rFont val="Arial"/>
        <family val="2"/>
      </rPr>
      <t xml:space="preserve">       (m)</t>
    </r>
  </si>
  <si>
    <t>Distance (km) :</t>
  </si>
  <si>
    <t xml:space="preserve">       Tableau de résultats</t>
  </si>
  <si>
    <t>Temps montée :</t>
  </si>
  <si>
    <t>Temps montée (s) :</t>
  </si>
  <si>
    <r>
      <t>P</t>
    </r>
    <r>
      <rPr>
        <b/>
        <vertAlign val="subscript"/>
        <sz val="12"/>
        <color indexed="12"/>
        <rFont val="Arial"/>
        <family val="2"/>
      </rPr>
      <t>méca</t>
    </r>
    <r>
      <rPr>
        <b/>
        <sz val="12"/>
        <color indexed="12"/>
        <rFont val="Arial"/>
        <family val="2"/>
      </rPr>
      <t xml:space="preserve"> (W)     =</t>
    </r>
  </si>
  <si>
    <r>
      <t>V</t>
    </r>
    <r>
      <rPr>
        <b/>
        <vertAlign val="subscript"/>
        <sz val="10"/>
        <color indexed="12"/>
        <rFont val="Arial"/>
        <family val="2"/>
      </rPr>
      <t xml:space="preserve">d </t>
    </r>
    <r>
      <rPr>
        <b/>
        <sz val="10"/>
        <color indexed="12"/>
        <rFont val="Arial"/>
        <family val="2"/>
      </rPr>
      <t>(m/s) (km/h)   :</t>
    </r>
  </si>
  <si>
    <t>Dénivellé (m) =</t>
  </si>
  <si>
    <t>Distance (m) =</t>
  </si>
  <si>
    <t>Pente (%) =</t>
  </si>
  <si>
    <r>
      <t>V</t>
    </r>
    <r>
      <rPr>
        <b/>
        <vertAlign val="subscript"/>
        <sz val="12"/>
        <color indexed="12"/>
        <rFont val="Symbol"/>
        <family val="1"/>
      </rPr>
      <t>D</t>
    </r>
    <r>
      <rPr>
        <b/>
        <vertAlign val="subscript"/>
        <sz val="12"/>
        <color indexed="12"/>
        <rFont val="Arial"/>
        <family val="2"/>
      </rPr>
      <t xml:space="preserve">h   </t>
    </r>
    <r>
      <rPr>
        <b/>
        <sz val="12"/>
        <color indexed="12"/>
        <rFont val="Arial"/>
        <family val="2"/>
      </rPr>
      <t>(m/min)</t>
    </r>
    <r>
      <rPr>
        <b/>
        <vertAlign val="subscript"/>
        <sz val="12"/>
        <color indexed="12"/>
        <rFont val="Arial"/>
        <family val="2"/>
      </rPr>
      <t xml:space="preserve">  </t>
    </r>
    <r>
      <rPr>
        <b/>
        <sz val="12"/>
        <color indexed="12"/>
        <rFont val="Arial"/>
        <family val="2"/>
      </rPr>
      <t>=</t>
    </r>
  </si>
  <si>
    <r>
      <t>P</t>
    </r>
    <r>
      <rPr>
        <b/>
        <vertAlign val="subscript"/>
        <sz val="12"/>
        <color indexed="12"/>
        <rFont val="Arial"/>
        <family val="2"/>
      </rPr>
      <t>méca</t>
    </r>
    <r>
      <rPr>
        <b/>
        <sz val="12"/>
        <color indexed="12"/>
        <rFont val="Arial"/>
        <family val="2"/>
      </rPr>
      <t xml:space="preserve"> (W/kg)   =</t>
    </r>
  </si>
  <si>
    <t xml:space="preserve">            (m/h) =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</si>
</sst>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000000"/>
    <numFmt numFmtId="181" formatCode="#,##0.000"/>
    <numFmt numFmtId="182" formatCode="#,##0.0000"/>
    <numFmt numFmtId="183" formatCode="&quot;Vrai&quot;;&quot;Vrai&quot;;&quot;Faux&quot;"/>
    <numFmt numFmtId="184" formatCode="&quot;Actif&quot;;&quot;Actif&quot;;&quot;Inactif&quot;"/>
    <numFmt numFmtId="185" formatCode="0.00000000000"/>
    <numFmt numFmtId="186" formatCode="0.000000000000"/>
    <numFmt numFmtId="187" formatCode="h:mm;@"/>
    <numFmt numFmtId="188" formatCode="[$-40C]dddd\ d\ mmmm\ yyyy"/>
    <numFmt numFmtId="189" formatCode="00000"/>
    <numFmt numFmtId="190" formatCode="[$-40C]mmm\-yy;@"/>
    <numFmt numFmtId="191" formatCode="dd/mm/yy"/>
    <numFmt numFmtId="192" formatCode="mmm\-yyyy"/>
    <numFmt numFmtId="193" formatCode="dd/mm/yy;@"/>
    <numFmt numFmtId="194" formatCode="h:mm:ss;@"/>
    <numFmt numFmtId="195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Symbol"/>
      <family val="1"/>
    </font>
    <font>
      <sz val="12"/>
      <name val="Times New Roman"/>
      <family val="1"/>
    </font>
    <font>
      <b/>
      <sz val="8"/>
      <color indexed="10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8"/>
      <color indexed="13"/>
      <name val="Times New Roman"/>
      <family val="1"/>
    </font>
    <font>
      <b/>
      <sz val="8"/>
      <color indexed="9"/>
      <name val="Times New Roman"/>
      <family val="1"/>
    </font>
    <font>
      <b/>
      <vertAlign val="subscript"/>
      <sz val="8"/>
      <color indexed="9"/>
      <name val="Times New Roman"/>
      <family val="1"/>
    </font>
    <font>
      <b/>
      <sz val="10"/>
      <color indexed="10"/>
      <name val="Arial"/>
      <family val="2"/>
    </font>
    <font>
      <sz val="10"/>
      <name val="Symbol"/>
      <family val="1"/>
    </font>
    <font>
      <b/>
      <sz val="10"/>
      <color indexed="12"/>
      <name val="Arial"/>
      <family val="2"/>
    </font>
    <font>
      <b/>
      <sz val="12"/>
      <color indexed="13"/>
      <name val="Arial"/>
      <family val="2"/>
    </font>
    <font>
      <b/>
      <sz val="14"/>
      <color indexed="10"/>
      <name val="Arial"/>
      <family val="2"/>
    </font>
    <font>
      <b/>
      <sz val="10"/>
      <color indexed="13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vertAlign val="subscript"/>
      <sz val="10"/>
      <color indexed="12"/>
      <name val="Arial"/>
      <family val="2"/>
    </font>
    <font>
      <b/>
      <sz val="16"/>
      <color indexed="13"/>
      <name val="Arial"/>
      <family val="2"/>
    </font>
    <font>
      <b/>
      <sz val="16"/>
      <color indexed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2"/>
      <color indexed="12"/>
      <name val="Arial"/>
      <family val="2"/>
    </font>
    <font>
      <vertAlign val="subscript"/>
      <sz val="10"/>
      <name val="Symbol"/>
      <family val="1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vertAlign val="subscript"/>
      <sz val="12"/>
      <color indexed="12"/>
      <name val="Symbol"/>
      <family val="1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i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sz val="10"/>
      <color indexed="9"/>
      <name val="Symbol"/>
      <family val="1"/>
    </font>
    <font>
      <b/>
      <i/>
      <sz val="18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3" xfId="0" applyFill="1" applyBorder="1" applyAlignment="1">
      <alignment/>
    </xf>
    <xf numFmtId="0" fontId="7" fillId="3" borderId="4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7" fillId="6" borderId="5" xfId="0" applyFont="1" applyFill="1" applyBorder="1" applyAlignment="1">
      <alignment/>
    </xf>
    <xf numFmtId="0" fontId="7" fillId="7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9" fillId="8" borderId="9" xfId="0" applyFont="1" applyFill="1" applyBorder="1" applyAlignment="1">
      <alignment/>
    </xf>
    <xf numFmtId="0" fontId="9" fillId="8" borderId="10" xfId="0" applyFont="1" applyFill="1" applyBorder="1" applyAlignment="1">
      <alignment/>
    </xf>
    <xf numFmtId="0" fontId="9" fillId="8" borderId="11" xfId="0" applyFont="1" applyFill="1" applyBorder="1" applyAlignment="1">
      <alignment/>
    </xf>
    <xf numFmtId="0" fontId="10" fillId="8" borderId="12" xfId="0" applyFont="1" applyFill="1" applyBorder="1" applyAlignment="1">
      <alignment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3" fillId="4" borderId="15" xfId="0" applyFont="1" applyFill="1" applyBorder="1" applyAlignment="1" applyProtection="1">
      <alignment horizontal="center"/>
      <protection locked="0"/>
    </xf>
    <xf numFmtId="173" fontId="5" fillId="9" borderId="5" xfId="0" applyNumberFormat="1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2" fontId="5" fillId="9" borderId="8" xfId="0" applyNumberFormat="1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3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0" fontId="20" fillId="7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8" fillId="4" borderId="5" xfId="0" applyFont="1" applyFill="1" applyBorder="1" applyAlignment="1" applyProtection="1">
      <alignment horizontal="center"/>
      <protection locked="0"/>
    </xf>
    <xf numFmtId="0" fontId="0" fillId="5" borderId="5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18" fillId="5" borderId="5" xfId="0" applyFont="1" applyFill="1" applyBorder="1" applyAlignment="1" applyProtection="1">
      <alignment horizontal="center"/>
      <protection locked="0"/>
    </xf>
    <xf numFmtId="0" fontId="0" fillId="4" borderId="5" xfId="0" applyFont="1" applyFill="1" applyBorder="1" applyAlignment="1">
      <alignment horizontal="center"/>
    </xf>
    <xf numFmtId="0" fontId="18" fillId="6" borderId="6" xfId="0" applyFont="1" applyFill="1" applyBorder="1" applyAlignment="1" applyProtection="1">
      <alignment horizontal="center"/>
      <protection locked="0"/>
    </xf>
    <xf numFmtId="0" fontId="18" fillId="7" borderId="6" xfId="0" applyFont="1" applyFill="1" applyBorder="1" applyAlignment="1">
      <alignment horizontal="center"/>
    </xf>
    <xf numFmtId="0" fontId="16" fillId="11" borderId="6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8" fillId="7" borderId="2" xfId="0" applyFont="1" applyFill="1" applyBorder="1" applyAlignment="1" applyProtection="1">
      <alignment horizontal="center"/>
      <protection locked="0"/>
    </xf>
    <xf numFmtId="173" fontId="18" fillId="5" borderId="5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left"/>
    </xf>
    <xf numFmtId="0" fontId="33" fillId="12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13" borderId="0" xfId="0" applyFill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0" fontId="18" fillId="6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18" fillId="6" borderId="5" xfId="0" applyFont="1" applyFill="1" applyBorder="1" applyAlignment="1" applyProtection="1">
      <alignment horizontal="center"/>
      <protection locked="0"/>
    </xf>
    <xf numFmtId="0" fontId="16" fillId="11" borderId="5" xfId="0" applyFont="1" applyFill="1" applyBorder="1" applyAlignment="1" applyProtection="1">
      <alignment horizontal="center"/>
      <protection/>
    </xf>
    <xf numFmtId="0" fontId="0" fillId="7" borderId="5" xfId="0" applyFont="1" applyFill="1" applyBorder="1" applyAlignment="1">
      <alignment horizontal="center"/>
    </xf>
    <xf numFmtId="0" fontId="0" fillId="7" borderId="5" xfId="0" applyFill="1" applyBorder="1" applyAlignment="1">
      <alignment/>
    </xf>
    <xf numFmtId="0" fontId="1" fillId="3" borderId="5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173" fontId="16" fillId="11" borderId="5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172" fontId="16" fillId="9" borderId="19" xfId="0" applyNumberFormat="1" applyFont="1" applyFill="1" applyBorder="1" applyAlignment="1">
      <alignment horizontal="center"/>
    </xf>
    <xf numFmtId="0" fontId="22" fillId="14" borderId="20" xfId="0" applyFont="1" applyFill="1" applyBorder="1" applyAlignment="1">
      <alignment horizontal="left"/>
    </xf>
    <xf numFmtId="0" fontId="22" fillId="14" borderId="20" xfId="0" applyFont="1" applyFill="1" applyBorder="1" applyAlignment="1">
      <alignment/>
    </xf>
    <xf numFmtId="0" fontId="34" fillId="14" borderId="21" xfId="0" applyFont="1" applyFill="1" applyBorder="1" applyAlignment="1">
      <alignment horizontal="center"/>
    </xf>
    <xf numFmtId="0" fontId="18" fillId="9" borderId="20" xfId="0" applyFont="1" applyFill="1" applyBorder="1" applyAlignment="1">
      <alignment horizontal="left" vertical="center"/>
    </xf>
    <xf numFmtId="172" fontId="16" fillId="9" borderId="21" xfId="0" applyNumberFormat="1" applyFont="1" applyFill="1" applyBorder="1" applyAlignment="1">
      <alignment horizontal="center"/>
    </xf>
    <xf numFmtId="1" fontId="23" fillId="14" borderId="21" xfId="0" applyNumberFormat="1" applyFont="1" applyFill="1" applyBorder="1" applyAlignment="1">
      <alignment horizontal="center"/>
    </xf>
    <xf numFmtId="0" fontId="18" fillId="12" borderId="0" xfId="0" applyFont="1" applyFill="1" applyAlignment="1">
      <alignment horizontal="center"/>
    </xf>
    <xf numFmtId="0" fontId="21" fillId="12" borderId="0" xfId="0" applyFont="1" applyFill="1" applyAlignment="1">
      <alignment/>
    </xf>
    <xf numFmtId="2" fontId="23" fillId="1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21" fillId="15" borderId="22" xfId="0" applyFont="1" applyFill="1" applyBorder="1" applyAlignment="1">
      <alignment vertical="center"/>
    </xf>
    <xf numFmtId="0" fontId="0" fillId="15" borderId="23" xfId="0" applyFill="1" applyBorder="1" applyAlignment="1">
      <alignment vertical="center"/>
    </xf>
    <xf numFmtId="0" fontId="22" fillId="14" borderId="22" xfId="0" applyFont="1" applyFill="1" applyBorder="1" applyAlignment="1">
      <alignment horizontal="left"/>
    </xf>
    <xf numFmtId="21" fontId="37" fillId="14" borderId="23" xfId="0" applyNumberFormat="1" applyFont="1" applyFill="1" applyBorder="1" applyAlignment="1">
      <alignment horizontal="center"/>
    </xf>
    <xf numFmtId="2" fontId="23" fillId="14" borderId="21" xfId="0" applyNumberFormat="1" applyFont="1" applyFill="1" applyBorder="1" applyAlignment="1">
      <alignment horizontal="center"/>
    </xf>
    <xf numFmtId="0" fontId="22" fillId="9" borderId="20" xfId="0" applyFont="1" applyFill="1" applyBorder="1" applyAlignment="1">
      <alignment/>
    </xf>
    <xf numFmtId="0" fontId="22" fillId="9" borderId="24" xfId="0" applyFont="1" applyFill="1" applyBorder="1" applyAlignment="1">
      <alignment/>
    </xf>
    <xf numFmtId="1" fontId="23" fillId="9" borderId="25" xfId="0" applyNumberFormat="1" applyFont="1" applyFill="1" applyBorder="1" applyAlignment="1">
      <alignment horizontal="center"/>
    </xf>
    <xf numFmtId="172" fontId="23" fillId="9" borderId="21" xfId="0" applyNumberFormat="1" applyFont="1" applyFill="1" applyBorder="1" applyAlignment="1">
      <alignment horizontal="center"/>
    </xf>
    <xf numFmtId="0" fontId="18" fillId="9" borderId="20" xfId="0" applyFont="1" applyFill="1" applyBorder="1" applyAlignment="1" applyProtection="1">
      <alignment vertical="center"/>
      <protection/>
    </xf>
    <xf numFmtId="1" fontId="36" fillId="9" borderId="21" xfId="0" applyNumberFormat="1" applyFont="1" applyFill="1" applyBorder="1" applyAlignment="1" applyProtection="1">
      <alignment horizontal="center"/>
      <protection/>
    </xf>
    <xf numFmtId="21" fontId="0" fillId="2" borderId="0" xfId="0" applyNumberFormat="1" applyFill="1" applyAlignment="1">
      <alignment/>
    </xf>
    <xf numFmtId="0" fontId="32" fillId="2" borderId="0" xfId="0" applyFont="1" applyFill="1" applyBorder="1" applyAlignment="1">
      <alignment horizontal="left"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0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314325" y="0"/>
          <a:ext cx="1809750" cy="0"/>
          <a:chOff x="79" y="30"/>
          <a:chExt cx="480" cy="89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9" y="30"/>
            <a:ext cx="480" cy="89"/>
          </a:xfrm>
          <a:prstGeom prst="roundRect">
            <a:avLst/>
          </a:prstGeom>
          <a:solidFill>
            <a:srgbClr val="CC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0</xdr:colOff>
      <xdr:row>7</xdr:row>
      <xdr:rowOff>95250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0" y="11049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Solveur (valeur cible)</a:t>
          </a:r>
        </a:p>
      </xdr:txBody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8</xdr:row>
      <xdr:rowOff>171450</xdr:rowOff>
    </xdr:to>
    <xdr:sp>
      <xdr:nvSpPr>
        <xdr:cNvPr id="5" name="AutoShape 11"/>
        <xdr:cNvSpPr>
          <a:spLocks/>
        </xdr:cNvSpPr>
      </xdr:nvSpPr>
      <xdr:spPr>
        <a:xfrm rot="10800000">
          <a:off x="0" y="1409700"/>
          <a:ext cx="0" cy="142875"/>
        </a:xfrm>
        <a:prstGeom prst="strip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47625</xdr:rowOff>
    </xdr:from>
    <xdr:to>
      <xdr:col>0</xdr:col>
      <xdr:colOff>0</xdr:colOff>
      <xdr:row>9</xdr:row>
      <xdr:rowOff>171450</xdr:rowOff>
    </xdr:to>
    <xdr:sp>
      <xdr:nvSpPr>
        <xdr:cNvPr id="6" name="AutoShape 12"/>
        <xdr:cNvSpPr>
          <a:spLocks/>
        </xdr:cNvSpPr>
      </xdr:nvSpPr>
      <xdr:spPr>
        <a:xfrm rot="10800000">
          <a:off x="0" y="1638300"/>
          <a:ext cx="0" cy="123825"/>
        </a:xfrm>
        <a:prstGeom prst="strip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7" name="AutoShape 13"/>
        <xdr:cNvSpPr>
          <a:spLocks/>
        </xdr:cNvSpPr>
      </xdr:nvSpPr>
      <xdr:spPr>
        <a:xfrm rot="10800000">
          <a:off x="0" y="1800225"/>
          <a:ext cx="0" cy="0"/>
        </a:xfrm>
        <a:prstGeom prst="strip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10</xdr:row>
      <xdr:rowOff>0</xdr:rowOff>
    </xdr:to>
    <xdr:sp>
      <xdr:nvSpPr>
        <xdr:cNvPr id="8" name="Rectangle 14"/>
        <xdr:cNvSpPr>
          <a:spLocks/>
        </xdr:cNvSpPr>
      </xdr:nvSpPr>
      <xdr:spPr>
        <a:xfrm>
          <a:off x="0" y="1038225"/>
          <a:ext cx="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12</xdr:row>
      <xdr:rowOff>95250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0" y="20669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Tableau de résultats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695325</xdr:colOff>
      <xdr:row>0</xdr:row>
      <xdr:rowOff>0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314325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solidFill>
                <a:srgbClr val="FF0000"/>
              </a:solidFill>
            </a:rPr>
            <a:t>Développé par Fred Grappe en octobre 1997
(MCU - UFR-STAPS de Besançon)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8</xdr:col>
      <xdr:colOff>0</xdr:colOff>
      <xdr:row>39</xdr:row>
      <xdr:rowOff>0</xdr:rowOff>
    </xdr:to>
    <xdr:grpSp>
      <xdr:nvGrpSpPr>
        <xdr:cNvPr id="11" name="Group 215"/>
        <xdr:cNvGrpSpPr>
          <a:grpSpLocks/>
        </xdr:cNvGrpSpPr>
      </xdr:nvGrpSpPr>
      <xdr:grpSpPr>
        <a:xfrm>
          <a:off x="3124200" y="7381875"/>
          <a:ext cx="3371850" cy="0"/>
          <a:chOff x="348" y="964"/>
          <a:chExt cx="354" cy="113"/>
        </a:xfrm>
        <a:solidFill>
          <a:srgbClr val="FFFFFF"/>
        </a:solidFill>
      </xdr:grpSpPr>
      <xdr:sp>
        <xdr:nvSpPr>
          <xdr:cNvPr id="12" name="TextBox 6"/>
          <xdr:cNvSpPr txBox="1">
            <a:spLocks noChangeArrowheads="1"/>
          </xdr:cNvSpPr>
        </xdr:nvSpPr>
        <xdr:spPr>
          <a:xfrm>
            <a:off x="361" y="969"/>
            <a:ext cx="2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00"/>
                </a:solidFill>
              </a:rPr>
              <a:t>Calcul des différents coefficients</a:t>
            </a:r>
          </a:p>
        </xdr:txBody>
      </xdr:sp>
      <xdr:sp>
        <xdr:nvSpPr>
          <xdr:cNvPr id="13" name="Rectangle 22"/>
          <xdr:cNvSpPr>
            <a:spLocks/>
          </xdr:cNvSpPr>
        </xdr:nvSpPr>
        <xdr:spPr>
          <a:xfrm>
            <a:off x="348" y="964"/>
            <a:ext cx="354" cy="11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11</xdr:row>
      <xdr:rowOff>38100</xdr:rowOff>
    </xdr:from>
    <xdr:to>
      <xdr:col>9</xdr:col>
      <xdr:colOff>752475</xdr:colOff>
      <xdr:row>13</xdr:row>
      <xdr:rowOff>228600</xdr:rowOff>
    </xdr:to>
    <xdr:sp>
      <xdr:nvSpPr>
        <xdr:cNvPr id="14" name="TextBox 167"/>
        <xdr:cNvSpPr txBox="1">
          <a:spLocks noChangeArrowheads="1"/>
        </xdr:cNvSpPr>
      </xdr:nvSpPr>
      <xdr:spPr>
        <a:xfrm>
          <a:off x="3124200" y="2047875"/>
          <a:ext cx="5095875" cy="60960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CARACTERISTIQUES</a:t>
          </a:r>
        </a:p>
      </xdr:txBody>
    </xdr:sp>
    <xdr:clientData/>
  </xdr:twoCellAnchor>
  <xdr:twoCellAnchor>
    <xdr:from>
      <xdr:col>10</xdr:col>
      <xdr:colOff>38100</xdr:colOff>
      <xdr:row>30</xdr:row>
      <xdr:rowOff>228600</xdr:rowOff>
    </xdr:from>
    <xdr:to>
      <xdr:col>10</xdr:col>
      <xdr:colOff>695325</xdr:colOff>
      <xdr:row>32</xdr:row>
      <xdr:rowOff>57150</xdr:rowOff>
    </xdr:to>
    <xdr:sp>
      <xdr:nvSpPr>
        <xdr:cNvPr id="15" name="AutoShape 205"/>
        <xdr:cNvSpPr>
          <a:spLocks/>
        </xdr:cNvSpPr>
      </xdr:nvSpPr>
      <xdr:spPr>
        <a:xfrm rot="10800000">
          <a:off x="8267700" y="6867525"/>
          <a:ext cx="657225" cy="323850"/>
        </a:xfrm>
        <a:prstGeom prst="striped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95250</xdr:rowOff>
    </xdr:from>
    <xdr:to>
      <xdr:col>9</xdr:col>
      <xdr:colOff>609600</xdr:colOff>
      <xdr:row>7</xdr:row>
      <xdr:rowOff>85725</xdr:rowOff>
    </xdr:to>
    <xdr:sp>
      <xdr:nvSpPr>
        <xdr:cNvPr id="16" name="TextBox 216"/>
        <xdr:cNvSpPr txBox="1">
          <a:spLocks noChangeArrowheads="1"/>
        </xdr:cNvSpPr>
      </xdr:nvSpPr>
      <xdr:spPr>
        <a:xfrm>
          <a:off x="381000" y="95250"/>
          <a:ext cx="7696200" cy="1200150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Modélisation de la Performance en Cyclisme
</a:t>
          </a:r>
          <a:r>
            <a:rPr lang="en-US" cap="none" sz="18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Fred Grappe</a:t>
          </a: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www.fredericgrappe.com</a:t>
          </a:r>
        </a:p>
      </xdr:txBody>
    </xdr:sp>
    <xdr:clientData/>
  </xdr:twoCellAnchor>
  <xdr:twoCellAnchor>
    <xdr:from>
      <xdr:col>0</xdr:col>
      <xdr:colOff>76200</xdr:colOff>
      <xdr:row>9</xdr:row>
      <xdr:rowOff>123825</xdr:rowOff>
    </xdr:from>
    <xdr:to>
      <xdr:col>4</xdr:col>
      <xdr:colOff>142875</xdr:colOff>
      <xdr:row>22</xdr:row>
      <xdr:rowOff>142875</xdr:rowOff>
    </xdr:to>
    <xdr:sp>
      <xdr:nvSpPr>
        <xdr:cNvPr id="17" name="TextBox 217"/>
        <xdr:cNvSpPr txBox="1">
          <a:spLocks noChangeArrowheads="1"/>
        </xdr:cNvSpPr>
      </xdr:nvSpPr>
      <xdr:spPr>
        <a:xfrm>
          <a:off x="76200" y="1714500"/>
          <a:ext cx="2971800" cy="3086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Objectifs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En fonction des différentes variables de la performance en cyclisme (tableau "Caractéristiques") on peut estimer la puissance développée et la vitesse de déplacement (tableau "Résultats").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Rentrée des caractérisqtiques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1 - Ne jamais remplir les cases avec des valeurs en rouge (calculs automatiques)
2 - Remplir le tableau "caractéristiques".
3 - Dans le tableau "Résultats" fixer un "Temps" et une "Distance".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Résultats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Les résultats principaux sont ensuite donnés :
- Puissance développée : Pméca
- Vitesse de déplacement : Vd
- Vitesse ascensionnelle : V</a:t>
          </a:r>
          <a:r>
            <a:rPr lang="en-US" cap="none" sz="1000" b="0" i="0" u="none" baseline="0">
              <a:solidFill>
                <a:srgbClr val="FFFFFF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123825</xdr:rowOff>
    </xdr:from>
    <xdr:to>
      <xdr:col>4</xdr:col>
      <xdr:colOff>200025</xdr:colOff>
      <xdr:row>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14525" y="123825"/>
          <a:ext cx="16192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Valable pour l'air dépourvu d'humidité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W117"/>
  <sheetViews>
    <sheetView showGridLines="0" tabSelected="1" zoomScale="90" zoomScaleNormal="90" workbookViewId="0" topLeftCell="A16">
      <selection activeCell="F48" sqref="F48"/>
    </sheetView>
  </sheetViews>
  <sheetFormatPr defaultColWidth="11.421875" defaultRowHeight="12.75"/>
  <cols>
    <col min="1" max="1" width="4.7109375" style="0" customWidth="1"/>
    <col min="2" max="2" width="18.140625" style="0" customWidth="1"/>
    <col min="3" max="3" width="10.8515625" style="0" customWidth="1"/>
    <col min="4" max="4" width="9.8515625" style="0" customWidth="1"/>
    <col min="5" max="5" width="3.28125" style="0" customWidth="1"/>
    <col min="6" max="6" width="28.00390625" style="0" customWidth="1"/>
    <col min="7" max="7" width="11.140625" style="0" customWidth="1"/>
    <col min="9" max="9" width="14.57421875" style="0" customWidth="1"/>
    <col min="12" max="12" width="13.8515625" style="0" customWidth="1"/>
  </cols>
  <sheetData>
    <row r="1" spans="2:4" s="1" customFormat="1" ht="12.75">
      <c r="B1" s="14"/>
      <c r="C1" s="14"/>
      <c r="D1" s="14"/>
    </row>
    <row r="2" spans="2:4" s="1" customFormat="1" ht="12.75">
      <c r="B2" s="73"/>
      <c r="C2" s="74"/>
      <c r="D2" s="14"/>
    </row>
    <row r="3" spans="2:4" s="1" customFormat="1" ht="15.75" customHeight="1">
      <c r="B3" s="25"/>
      <c r="C3" s="72"/>
      <c r="D3" s="14"/>
    </row>
    <row r="4" spans="2:3" s="1" customFormat="1" ht="13.5">
      <c r="B4" s="25"/>
      <c r="C4" s="72"/>
    </row>
    <row r="5" spans="2:3" s="1" customFormat="1" ht="13.5">
      <c r="B5" s="25"/>
      <c r="C5" s="23"/>
    </row>
    <row r="6" spans="2:3" s="1" customFormat="1" ht="13.5">
      <c r="B6" s="24"/>
      <c r="C6" s="23"/>
    </row>
    <row r="7" spans="2:3" s="1" customFormat="1" ht="13.5">
      <c r="B7" s="24"/>
      <c r="C7" s="23"/>
    </row>
    <row r="8" spans="1:3" s="1" customFormat="1" ht="13.5">
      <c r="A8" s="14"/>
      <c r="B8" s="24"/>
      <c r="C8" s="23"/>
    </row>
    <row r="9" spans="1:3" s="1" customFormat="1" ht="16.5" customHeight="1">
      <c r="A9" s="14"/>
      <c r="B9" s="100"/>
      <c r="C9" s="14"/>
    </row>
    <row r="10" spans="1:3" s="1" customFormat="1" ht="16.5" customHeight="1">
      <c r="A10" s="14"/>
      <c r="B10" s="100"/>
      <c r="C10" s="14"/>
    </row>
    <row r="11" s="1" customFormat="1" ht="16.5" customHeight="1">
      <c r="B11" s="26"/>
    </row>
    <row r="12" s="1" customFormat="1" ht="16.5" customHeight="1"/>
    <row r="13" s="1" customFormat="1" ht="16.5" customHeight="1"/>
    <row r="14" spans="6:10" s="1" customFormat="1" ht="19.5" customHeight="1" thickBot="1">
      <c r="F14" s="12"/>
      <c r="G14" s="12"/>
      <c r="H14" s="13"/>
      <c r="I14" s="12"/>
      <c r="J14" s="12"/>
    </row>
    <row r="15" spans="6:10" s="1" customFormat="1" ht="19.5" customHeight="1">
      <c r="F15" s="7"/>
      <c r="G15" s="8"/>
      <c r="H15" s="9"/>
      <c r="I15" s="10"/>
      <c r="J15" s="11"/>
    </row>
    <row r="16" spans="6:10" s="1" customFormat="1" ht="19.5" customHeight="1">
      <c r="F16" s="33" t="s">
        <v>0</v>
      </c>
      <c r="G16" s="34" t="s">
        <v>1</v>
      </c>
      <c r="H16" s="35" t="s">
        <v>2</v>
      </c>
      <c r="I16" s="36" t="s">
        <v>5</v>
      </c>
      <c r="J16" s="37" t="s">
        <v>3</v>
      </c>
    </row>
    <row r="17" spans="6:10" s="1" customFormat="1" ht="19.5" customHeight="1" thickBot="1">
      <c r="F17" s="2"/>
      <c r="G17" s="3"/>
      <c r="H17" s="4"/>
      <c r="I17" s="5"/>
      <c r="J17" s="6"/>
    </row>
    <row r="18" spans="6:10" s="1" customFormat="1" ht="19.5" customHeight="1">
      <c r="F18" s="54" t="s">
        <v>26</v>
      </c>
      <c r="G18" s="39">
        <v>0.35</v>
      </c>
      <c r="H18" s="40"/>
      <c r="I18" s="41"/>
      <c r="J18" s="42"/>
    </row>
    <row r="19" spans="6:10" s="1" customFormat="1" ht="19.5" customHeight="1">
      <c r="F19" s="69" t="s">
        <v>20</v>
      </c>
      <c r="G19" s="39">
        <v>28</v>
      </c>
      <c r="H19" s="40"/>
      <c r="I19" s="41"/>
      <c r="J19" s="42"/>
    </row>
    <row r="20" spans="6:10" s="1" customFormat="1" ht="19.5" customHeight="1">
      <c r="F20" s="69" t="s">
        <v>10</v>
      </c>
      <c r="G20" s="39">
        <v>70</v>
      </c>
      <c r="H20" s="52">
        <v>7</v>
      </c>
      <c r="I20" s="41"/>
      <c r="J20" s="42"/>
    </row>
    <row r="21" spans="6:10" s="1" customFormat="1" ht="19.5" customHeight="1">
      <c r="F21" s="69" t="s">
        <v>11</v>
      </c>
      <c r="G21" s="44"/>
      <c r="H21" s="43">
        <v>0.0025</v>
      </c>
      <c r="I21" s="41"/>
      <c r="J21" s="67"/>
    </row>
    <row r="22" spans="6:10" s="1" customFormat="1" ht="19.5" customHeight="1">
      <c r="F22" s="69" t="s">
        <v>23</v>
      </c>
      <c r="G22" s="61"/>
      <c r="H22" s="62"/>
      <c r="I22" s="63">
        <v>0</v>
      </c>
      <c r="J22" s="68"/>
    </row>
    <row r="23" spans="6:12" s="1" customFormat="1" ht="19.5" customHeight="1">
      <c r="F23" s="69" t="s">
        <v>24</v>
      </c>
      <c r="G23" s="61"/>
      <c r="H23" s="62"/>
      <c r="I23" s="63">
        <v>0</v>
      </c>
      <c r="J23" s="68"/>
      <c r="L23" s="99"/>
    </row>
    <row r="24" spans="6:12" s="1" customFormat="1" ht="19.5" customHeight="1" thickBot="1">
      <c r="F24" s="69" t="s">
        <v>27</v>
      </c>
      <c r="G24" s="61"/>
      <c r="H24" s="62"/>
      <c r="I24" s="64">
        <f>(I23+I22)/2</f>
        <v>0</v>
      </c>
      <c r="J24" s="68"/>
      <c r="L24" s="99"/>
    </row>
    <row r="25" spans="2:12" s="1" customFormat="1" ht="19.5" customHeight="1" thickBot="1">
      <c r="B25" s="88" t="s">
        <v>29</v>
      </c>
      <c r="C25" s="89"/>
      <c r="D25" s="14"/>
      <c r="F25" s="69" t="s">
        <v>25</v>
      </c>
      <c r="G25" s="44"/>
      <c r="H25" s="40"/>
      <c r="I25" s="63">
        <v>760</v>
      </c>
      <c r="J25" s="42"/>
      <c r="L25" s="99"/>
    </row>
    <row r="26" spans="2:10" s="1" customFormat="1" ht="19.5" customHeight="1">
      <c r="B26" s="90" t="s">
        <v>30</v>
      </c>
      <c r="C26" s="91">
        <v>0.024305555555555556</v>
      </c>
      <c r="D26" s="14"/>
      <c r="F26" s="69" t="s">
        <v>16</v>
      </c>
      <c r="G26" s="44"/>
      <c r="H26" s="40"/>
      <c r="I26" s="65">
        <v>20</v>
      </c>
      <c r="J26" s="67"/>
    </row>
    <row r="27" spans="2:10" s="1" customFormat="1" ht="19.5" customHeight="1">
      <c r="B27" s="97" t="s">
        <v>31</v>
      </c>
      <c r="C27" s="98">
        <f>HOUR(C26)*3600+MINUTE(C26)*60+SECOND(C26)</f>
        <v>2100</v>
      </c>
      <c r="D27" s="14"/>
      <c r="F27" s="69" t="s">
        <v>17</v>
      </c>
      <c r="G27" s="44"/>
      <c r="H27" s="40"/>
      <c r="I27" s="66">
        <f>I26+273</f>
        <v>293</v>
      </c>
      <c r="J27" s="42"/>
    </row>
    <row r="28" spans="2:10" s="1" customFormat="1" ht="19.5" customHeight="1">
      <c r="B28" s="78" t="s">
        <v>28</v>
      </c>
      <c r="C28" s="79">
        <v>10</v>
      </c>
      <c r="D28" s="75"/>
      <c r="F28" s="70" t="s">
        <v>19</v>
      </c>
      <c r="G28" s="44"/>
      <c r="H28" s="40"/>
      <c r="I28" s="65">
        <v>1.292</v>
      </c>
      <c r="J28" s="42"/>
    </row>
    <row r="29" spans="2:10" s="1" customFormat="1" ht="19.5" customHeight="1">
      <c r="B29" s="80" t="s">
        <v>33</v>
      </c>
      <c r="C29" s="81">
        <f>(C28*1000)/C27</f>
        <v>4.761904761904762</v>
      </c>
      <c r="D29" s="76">
        <f>C29*3.6</f>
        <v>17.142857142857142</v>
      </c>
      <c r="F29" s="70" t="s">
        <v>18</v>
      </c>
      <c r="G29" s="44"/>
      <c r="H29" s="40"/>
      <c r="I29" s="71">
        <f>I28*(I25/760)*(273/I27)</f>
        <v>1.2038088737201365</v>
      </c>
      <c r="J29" s="42"/>
    </row>
    <row r="30" spans="2:10" s="1" customFormat="1" ht="19.5" customHeight="1">
      <c r="B30" s="77" t="s">
        <v>32</v>
      </c>
      <c r="C30" s="82">
        <f>(G37*POWER((C29+I30),2))*C29+G38*C29+G39*C29</f>
        <v>211.5789634844295</v>
      </c>
      <c r="D30" s="14"/>
      <c r="F30" s="38" t="s">
        <v>12</v>
      </c>
      <c r="G30" s="44"/>
      <c r="H30" s="40"/>
      <c r="I30" s="45">
        <v>0</v>
      </c>
      <c r="J30" s="42"/>
    </row>
    <row r="31" spans="2:13" s="1" customFormat="1" ht="19.5" customHeight="1">
      <c r="B31" s="77" t="s">
        <v>38</v>
      </c>
      <c r="C31" s="92">
        <f>C30/G20</f>
        <v>3.0225566212061357</v>
      </c>
      <c r="E31" s="101"/>
      <c r="F31" s="38" t="s">
        <v>13</v>
      </c>
      <c r="G31" s="44"/>
      <c r="H31" s="40"/>
      <c r="I31" s="45"/>
      <c r="J31" s="46">
        <v>5</v>
      </c>
      <c r="L31" s="84" t="s">
        <v>34</v>
      </c>
      <c r="M31" s="83">
        <f>I23-I22</f>
        <v>0</v>
      </c>
    </row>
    <row r="32" spans="2:13" s="1" customFormat="1" ht="19.5" customHeight="1">
      <c r="B32" s="93" t="s">
        <v>37</v>
      </c>
      <c r="C32" s="96">
        <f>((C29*J31)/100)*60</f>
        <v>14.285714285714286</v>
      </c>
      <c r="F32" s="38" t="s">
        <v>14</v>
      </c>
      <c r="G32" s="44"/>
      <c r="H32" s="40"/>
      <c r="I32" s="41"/>
      <c r="J32" s="47">
        <f>J31*10</f>
        <v>50</v>
      </c>
      <c r="L32" s="84" t="s">
        <v>35</v>
      </c>
      <c r="M32" s="83">
        <v>16300</v>
      </c>
    </row>
    <row r="33" spans="2:15" s="1" customFormat="1" ht="19.5" customHeight="1" thickBot="1">
      <c r="B33" s="94" t="s">
        <v>39</v>
      </c>
      <c r="C33" s="95">
        <f>C32*60</f>
        <v>857.1428571428572</v>
      </c>
      <c r="F33" s="53" t="s">
        <v>15</v>
      </c>
      <c r="G33" s="48"/>
      <c r="H33" s="49"/>
      <c r="I33" s="50"/>
      <c r="J33" s="51">
        <v>1000</v>
      </c>
      <c r="L33" s="84" t="s">
        <v>36</v>
      </c>
      <c r="M33" s="85">
        <f>M31/(SQRT((M32*M32)-(M31*M31)))*100</f>
        <v>0</v>
      </c>
      <c r="O33" s="87"/>
    </row>
    <row r="34" s="1" customFormat="1" ht="19.5" customHeight="1" hidden="1">
      <c r="O34" s="86"/>
    </row>
    <row r="35" spans="6:15" s="1" customFormat="1" ht="19.5" customHeight="1" hidden="1">
      <c r="F35" s="17"/>
      <c r="G35" s="18"/>
      <c r="H35" s="19"/>
      <c r="O35" s="86"/>
    </row>
    <row r="36" spans="6:15" s="1" customFormat="1" ht="19.5" customHeight="1" hidden="1">
      <c r="F36" s="20"/>
      <c r="G36" s="21"/>
      <c r="H36" s="22"/>
      <c r="O36" s="86"/>
    </row>
    <row r="37" spans="6:8" s="1" customFormat="1" ht="19.5" customHeight="1" hidden="1">
      <c r="F37" s="15" t="s">
        <v>6</v>
      </c>
      <c r="G37" s="28">
        <f>0.5*Calculs!I29*H39</f>
        <v>0.21066655290102387</v>
      </c>
      <c r="H37" s="31" t="s">
        <v>4</v>
      </c>
    </row>
    <row r="38" spans="1:23" ht="13.5" hidden="1">
      <c r="A38" s="1"/>
      <c r="B38" s="1"/>
      <c r="C38" s="1"/>
      <c r="D38" s="1"/>
      <c r="E38" s="1"/>
      <c r="F38" s="15" t="s">
        <v>7</v>
      </c>
      <c r="G38" s="29">
        <f>((Calculs!G20+Calculs!H20)*9.81*Calculs!J32)/Calculs!J33</f>
        <v>37.7685</v>
      </c>
      <c r="H38" s="31" t="s">
        <v>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hidden="1">
      <c r="A39" s="1"/>
      <c r="B39" s="1"/>
      <c r="C39" s="1"/>
      <c r="D39" s="1"/>
      <c r="E39" s="1"/>
      <c r="F39" s="16" t="s">
        <v>8</v>
      </c>
      <c r="G39" s="30">
        <f>Calculs!H21*(Calculs!H20+Calculs!G20)*9.81*(SQRT((Calculs!J33*Calculs!J33)-(Calculs!J32*Calculs!J32)))/Calculs!J33</f>
        <v>1.8860629915709175</v>
      </c>
      <c r="H39" s="27">
        <f>G18</f>
        <v>0.35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11"/>
  </sheetPr>
  <dimension ref="A1:B62"/>
  <sheetViews>
    <sheetView showRowColHeaders="0" workbookViewId="0" topLeftCell="A1">
      <selection activeCell="D26" sqref="D26"/>
    </sheetView>
  </sheetViews>
  <sheetFormatPr defaultColWidth="11.421875" defaultRowHeight="12.75"/>
  <cols>
    <col min="1" max="1" width="14.00390625" style="32" customWidth="1"/>
    <col min="2" max="2" width="13.140625" style="32" customWidth="1"/>
    <col min="3" max="12" width="11.421875" style="60" customWidth="1"/>
  </cols>
  <sheetData>
    <row r="1" spans="1:2" ht="22.5" customHeight="1">
      <c r="A1" s="55" t="s">
        <v>22</v>
      </c>
      <c r="B1" s="55" t="s">
        <v>21</v>
      </c>
    </row>
    <row r="2" spans="1:2" ht="12.75">
      <c r="A2" s="56">
        <v>0</v>
      </c>
      <c r="B2" s="57">
        <v>760</v>
      </c>
    </row>
    <row r="3" spans="1:2" ht="12.75">
      <c r="A3" s="56">
        <f>A2+50</f>
        <v>50</v>
      </c>
      <c r="B3" s="57">
        <v>755</v>
      </c>
    </row>
    <row r="4" spans="1:2" ht="12.75">
      <c r="A4" s="56">
        <f aca="true" t="shared" si="0" ref="A4:A60">A3+50</f>
        <v>100</v>
      </c>
      <c r="B4" s="57">
        <v>751</v>
      </c>
    </row>
    <row r="5" spans="1:2" ht="12.75">
      <c r="A5" s="56">
        <f t="shared" si="0"/>
        <v>150</v>
      </c>
      <c r="B5" s="57">
        <v>746</v>
      </c>
    </row>
    <row r="6" spans="1:2" ht="12.75">
      <c r="A6" s="56">
        <f t="shared" si="0"/>
        <v>200</v>
      </c>
      <c r="B6" s="57">
        <v>742</v>
      </c>
    </row>
    <row r="7" spans="1:2" ht="12.75">
      <c r="A7" s="56">
        <f t="shared" si="0"/>
        <v>250</v>
      </c>
      <c r="B7" s="57">
        <v>738</v>
      </c>
    </row>
    <row r="8" spans="1:2" ht="12.75">
      <c r="A8" s="56">
        <f t="shared" si="0"/>
        <v>300</v>
      </c>
      <c r="B8" s="57">
        <v>733</v>
      </c>
    </row>
    <row r="9" spans="1:2" ht="12.75">
      <c r="A9" s="56">
        <f t="shared" si="0"/>
        <v>350</v>
      </c>
      <c r="B9" s="57">
        <v>729</v>
      </c>
    </row>
    <row r="10" spans="1:2" ht="12.75">
      <c r="A10" s="56">
        <f t="shared" si="0"/>
        <v>400</v>
      </c>
      <c r="B10" s="57">
        <v>724</v>
      </c>
    </row>
    <row r="11" spans="1:2" ht="12.75">
      <c r="A11" s="56">
        <f t="shared" si="0"/>
        <v>450</v>
      </c>
      <c r="B11" s="57">
        <v>720</v>
      </c>
    </row>
    <row r="12" spans="1:2" ht="12.75">
      <c r="A12" s="56">
        <f t="shared" si="0"/>
        <v>500</v>
      </c>
      <c r="B12" s="57">
        <v>716</v>
      </c>
    </row>
    <row r="13" spans="1:2" ht="12.75">
      <c r="A13" s="56">
        <f t="shared" si="0"/>
        <v>550</v>
      </c>
      <c r="B13" s="57">
        <v>712</v>
      </c>
    </row>
    <row r="14" spans="1:2" ht="12.75">
      <c r="A14" s="56">
        <f t="shared" si="0"/>
        <v>600</v>
      </c>
      <c r="B14" s="57">
        <v>707</v>
      </c>
    </row>
    <row r="15" spans="1:2" ht="12.75">
      <c r="A15" s="56">
        <f t="shared" si="0"/>
        <v>650</v>
      </c>
      <c r="B15" s="57">
        <v>703</v>
      </c>
    </row>
    <row r="16" spans="1:2" ht="12.75">
      <c r="A16" s="56">
        <f t="shared" si="0"/>
        <v>700</v>
      </c>
      <c r="B16" s="57">
        <v>699</v>
      </c>
    </row>
    <row r="17" spans="1:2" ht="12.75">
      <c r="A17" s="56">
        <f t="shared" si="0"/>
        <v>750</v>
      </c>
      <c r="B17" s="57">
        <v>695</v>
      </c>
    </row>
    <row r="18" spans="1:2" ht="12.75">
      <c r="A18" s="56">
        <f t="shared" si="0"/>
        <v>800</v>
      </c>
      <c r="B18" s="57">
        <v>690</v>
      </c>
    </row>
    <row r="19" spans="1:2" ht="12.75">
      <c r="A19" s="56">
        <f t="shared" si="0"/>
        <v>850</v>
      </c>
      <c r="B19" s="57">
        <v>686</v>
      </c>
    </row>
    <row r="20" spans="1:2" ht="12.75">
      <c r="A20" s="56">
        <f t="shared" si="0"/>
        <v>900</v>
      </c>
      <c r="B20" s="57">
        <v>682</v>
      </c>
    </row>
    <row r="21" spans="1:2" ht="12.75">
      <c r="A21" s="56">
        <f t="shared" si="0"/>
        <v>950</v>
      </c>
      <c r="B21" s="57">
        <v>678</v>
      </c>
    </row>
    <row r="22" spans="1:2" ht="12.75">
      <c r="A22" s="56">
        <f t="shared" si="0"/>
        <v>1000</v>
      </c>
      <c r="B22" s="57">
        <v>674</v>
      </c>
    </row>
    <row r="23" spans="1:2" ht="12.75">
      <c r="A23" s="56">
        <f>A22+50</f>
        <v>1050</v>
      </c>
      <c r="B23" s="57">
        <v>670</v>
      </c>
    </row>
    <row r="24" spans="1:2" ht="12.75">
      <c r="A24" s="56">
        <f t="shared" si="0"/>
        <v>1100</v>
      </c>
      <c r="B24" s="57">
        <v>666</v>
      </c>
    </row>
    <row r="25" spans="1:2" ht="12.75">
      <c r="A25" s="56">
        <f t="shared" si="0"/>
        <v>1150</v>
      </c>
      <c r="B25" s="57">
        <v>662</v>
      </c>
    </row>
    <row r="26" spans="1:2" ht="12.75">
      <c r="A26" s="56">
        <f t="shared" si="0"/>
        <v>1200</v>
      </c>
      <c r="B26" s="57">
        <v>658</v>
      </c>
    </row>
    <row r="27" spans="1:2" ht="12.75">
      <c r="A27" s="56">
        <f t="shared" si="0"/>
        <v>1250</v>
      </c>
      <c r="B27" s="57">
        <v>654</v>
      </c>
    </row>
    <row r="28" spans="1:2" ht="12.75">
      <c r="A28" s="56">
        <f t="shared" si="0"/>
        <v>1300</v>
      </c>
      <c r="B28" s="57">
        <v>650</v>
      </c>
    </row>
    <row r="29" spans="1:2" ht="12.75">
      <c r="A29" s="56">
        <f t="shared" si="0"/>
        <v>1350</v>
      </c>
      <c r="B29" s="57">
        <v>646</v>
      </c>
    </row>
    <row r="30" spans="1:2" ht="12.75">
      <c r="A30" s="56">
        <f t="shared" si="0"/>
        <v>1400</v>
      </c>
      <c r="B30" s="57">
        <v>642</v>
      </c>
    </row>
    <row r="31" spans="1:2" ht="12.75">
      <c r="A31" s="56">
        <f t="shared" si="0"/>
        <v>1450</v>
      </c>
      <c r="B31" s="57">
        <v>638</v>
      </c>
    </row>
    <row r="32" spans="1:2" ht="12.75">
      <c r="A32" s="56">
        <f t="shared" si="0"/>
        <v>1500</v>
      </c>
      <c r="B32" s="57">
        <v>634</v>
      </c>
    </row>
    <row r="33" spans="1:2" ht="12.75">
      <c r="A33" s="56">
        <f t="shared" si="0"/>
        <v>1550</v>
      </c>
      <c r="B33" s="57">
        <v>630</v>
      </c>
    </row>
    <row r="34" spans="1:2" ht="12.75">
      <c r="A34" s="56">
        <f t="shared" si="0"/>
        <v>1600</v>
      </c>
      <c r="B34" s="57">
        <v>626</v>
      </c>
    </row>
    <row r="35" spans="1:2" ht="12.75">
      <c r="A35" s="56">
        <f t="shared" si="0"/>
        <v>1650</v>
      </c>
      <c r="B35" s="57">
        <v>622</v>
      </c>
    </row>
    <row r="36" spans="1:2" ht="12.75">
      <c r="A36" s="56">
        <f>A35+50</f>
        <v>1700</v>
      </c>
      <c r="B36" s="57">
        <v>619</v>
      </c>
    </row>
    <row r="37" spans="1:2" ht="12.75">
      <c r="A37" s="56">
        <f t="shared" si="0"/>
        <v>1750</v>
      </c>
      <c r="B37" s="57">
        <v>615</v>
      </c>
    </row>
    <row r="38" spans="1:2" ht="12.75">
      <c r="A38" s="56">
        <f t="shared" si="0"/>
        <v>1800</v>
      </c>
      <c r="B38" s="57">
        <v>611</v>
      </c>
    </row>
    <row r="39" spans="1:2" ht="12.75">
      <c r="A39" s="56">
        <f t="shared" si="0"/>
        <v>1850</v>
      </c>
      <c r="B39" s="57">
        <v>607</v>
      </c>
    </row>
    <row r="40" spans="1:2" ht="12.75">
      <c r="A40" s="56">
        <f t="shared" si="0"/>
        <v>1900</v>
      </c>
      <c r="B40" s="57">
        <v>603</v>
      </c>
    </row>
    <row r="41" spans="1:2" ht="12.75">
      <c r="A41" s="56">
        <f t="shared" si="0"/>
        <v>1950</v>
      </c>
      <c r="B41" s="57">
        <v>600</v>
      </c>
    </row>
    <row r="42" spans="1:2" ht="12.75">
      <c r="A42" s="56">
        <f t="shared" si="0"/>
        <v>2000</v>
      </c>
      <c r="B42" s="57">
        <v>596</v>
      </c>
    </row>
    <row r="43" spans="1:2" ht="12.75">
      <c r="A43" s="56">
        <f t="shared" si="0"/>
        <v>2050</v>
      </c>
      <c r="B43" s="57">
        <v>592</v>
      </c>
    </row>
    <row r="44" spans="1:2" ht="12.75">
      <c r="A44" s="56">
        <f t="shared" si="0"/>
        <v>2100</v>
      </c>
      <c r="B44" s="57">
        <v>589</v>
      </c>
    </row>
    <row r="45" spans="1:2" ht="12.75">
      <c r="A45" s="56">
        <f t="shared" si="0"/>
        <v>2150</v>
      </c>
      <c r="B45" s="57">
        <v>585</v>
      </c>
    </row>
    <row r="46" spans="1:2" ht="12.75">
      <c r="A46" s="56">
        <f>A45+50</f>
        <v>2200</v>
      </c>
      <c r="B46" s="57">
        <v>581</v>
      </c>
    </row>
    <row r="47" spans="1:2" ht="12.75">
      <c r="A47" s="56">
        <f t="shared" si="0"/>
        <v>2250</v>
      </c>
      <c r="B47" s="57">
        <v>578</v>
      </c>
    </row>
    <row r="48" spans="1:2" ht="12.75">
      <c r="A48" s="56">
        <f t="shared" si="0"/>
        <v>2300</v>
      </c>
      <c r="B48" s="57">
        <v>574</v>
      </c>
    </row>
    <row r="49" spans="1:2" ht="12.75">
      <c r="A49" s="56">
        <f t="shared" si="0"/>
        <v>2350</v>
      </c>
      <c r="B49" s="57">
        <v>571</v>
      </c>
    </row>
    <row r="50" spans="1:2" ht="12.75">
      <c r="A50" s="56">
        <f t="shared" si="0"/>
        <v>2400</v>
      </c>
      <c r="B50" s="57">
        <v>567</v>
      </c>
    </row>
    <row r="51" spans="1:2" ht="12.75">
      <c r="A51" s="56">
        <f t="shared" si="0"/>
        <v>2450</v>
      </c>
      <c r="B51" s="57">
        <v>563</v>
      </c>
    </row>
    <row r="52" spans="1:2" ht="12.75">
      <c r="A52" s="56">
        <f t="shared" si="0"/>
        <v>2500</v>
      </c>
      <c r="B52" s="57">
        <v>560</v>
      </c>
    </row>
    <row r="53" spans="1:2" ht="12.75">
      <c r="A53" s="56">
        <f t="shared" si="0"/>
        <v>2550</v>
      </c>
      <c r="B53" s="57">
        <v>556</v>
      </c>
    </row>
    <row r="54" spans="1:2" ht="12.75">
      <c r="A54" s="56">
        <f t="shared" si="0"/>
        <v>2600</v>
      </c>
      <c r="B54" s="57">
        <v>553</v>
      </c>
    </row>
    <row r="55" spans="1:2" ht="12.75">
      <c r="A55" s="56">
        <f t="shared" si="0"/>
        <v>2650</v>
      </c>
      <c r="B55" s="57">
        <v>549</v>
      </c>
    </row>
    <row r="56" spans="1:2" ht="12.75">
      <c r="A56" s="56">
        <f t="shared" si="0"/>
        <v>2700</v>
      </c>
      <c r="B56" s="57">
        <v>546</v>
      </c>
    </row>
    <row r="57" spans="1:2" ht="12.75">
      <c r="A57" s="56">
        <f t="shared" si="0"/>
        <v>2750</v>
      </c>
      <c r="B57" s="57">
        <v>543</v>
      </c>
    </row>
    <row r="58" spans="1:2" ht="12.75">
      <c r="A58" s="56">
        <f t="shared" si="0"/>
        <v>2800</v>
      </c>
      <c r="B58" s="57">
        <v>539</v>
      </c>
    </row>
    <row r="59" spans="1:2" ht="12.75">
      <c r="A59" s="56">
        <f t="shared" si="0"/>
        <v>2850</v>
      </c>
      <c r="B59" s="57">
        <v>536</v>
      </c>
    </row>
    <row r="60" spans="1:2" ht="12.75">
      <c r="A60" s="56">
        <f t="shared" si="0"/>
        <v>2900</v>
      </c>
      <c r="B60" s="57">
        <v>532</v>
      </c>
    </row>
    <row r="61" spans="1:2" ht="12.75">
      <c r="A61" s="56">
        <f>A60+50</f>
        <v>2950</v>
      </c>
      <c r="B61" s="57">
        <v>529</v>
      </c>
    </row>
    <row r="62" spans="1:2" ht="13.5" thickBot="1">
      <c r="A62" s="58">
        <f>A61+50</f>
        <v>3000</v>
      </c>
      <c r="B62" s="59">
        <v>526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GRAPPE Fred</dc:creator>
  <cp:keywords/>
  <dc:description/>
  <cp:lastModifiedBy>Fred</cp:lastModifiedBy>
  <cp:lastPrinted>2003-11-10T15:38:03Z</cp:lastPrinted>
  <dcterms:created xsi:type="dcterms:W3CDTF">1997-10-14T04:32:21Z</dcterms:created>
  <dcterms:modified xsi:type="dcterms:W3CDTF">2008-01-18T16:35:35Z</dcterms:modified>
  <cp:category/>
  <cp:version/>
  <cp:contentType/>
  <cp:contentStatus/>
</cp:coreProperties>
</file>